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My Business Numbers" sheetId="2" state="visible" r:id="rId2"/>
    <sheet name="Price a Job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"/>
    <numFmt numFmtId="167" formatCode="#,##0.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235147"/>
      <sz val="18"/>
    </font>
    <font>
      <name val="Arial"/>
      <i val="1"/>
      <color rgb="00D29926"/>
      <sz val="11"/>
    </font>
    <font>
      <name val="Arial"/>
      <b val="1"/>
      <color rgb="00235147"/>
      <sz val="11"/>
    </font>
    <font>
      <name val="Arial"/>
      <sz val="10"/>
    </font>
    <font>
      <name val="Arial"/>
      <i val="1"/>
      <color rgb="005D6B64"/>
      <sz val="9"/>
    </font>
    <font>
      <name val="Arial"/>
      <b val="1"/>
      <color rgb="00FFFFFF"/>
      <sz val="14"/>
    </font>
    <font>
      <name val="Arial"/>
      <b val="1"/>
      <color rgb="000000C8"/>
      <sz val="10"/>
    </font>
    <font>
      <name val="Arial"/>
      <b val="1"/>
      <color rgb="001B2A25"/>
      <sz val="10"/>
    </font>
    <font>
      <name val="Arial"/>
      <color rgb="001B2A25"/>
      <sz val="10"/>
    </font>
    <font>
      <name val="Arial"/>
      <b val="1"/>
      <color rgb="00FFFFFF"/>
      <sz val="9"/>
    </font>
    <font>
      <name val="Arial"/>
      <color rgb="001E7D43"/>
      <sz val="10"/>
    </font>
    <font>
      <name val="Arial"/>
      <b val="1"/>
      <color rgb="00B3261E"/>
      <sz val="10"/>
    </font>
    <font>
      <name val="Arial"/>
      <b val="1"/>
      <color rgb="0016332C"/>
      <sz val="12"/>
    </font>
  </fonts>
  <fills count="6">
    <fill>
      <patternFill/>
    </fill>
    <fill>
      <patternFill patternType="gray125"/>
    </fill>
    <fill>
      <patternFill patternType="solid">
        <fgColor rgb="00235147"/>
      </patternFill>
    </fill>
    <fill>
      <patternFill patternType="solid">
        <fgColor rgb="00FFF6D5"/>
      </patternFill>
    </fill>
    <fill>
      <patternFill patternType="solid">
        <fgColor rgb="00E4ECE0"/>
      </patternFill>
    </fill>
    <fill>
      <patternFill patternType="solid">
        <fgColor rgb="00FCEFC7"/>
      </patternFill>
    </fill>
  </fills>
  <borders count="2">
    <border>
      <left/>
      <right/>
      <top/>
      <bottom/>
      <diagonal/>
    </border>
    <border>
      <left style="thin">
        <color rgb="00CDD9D2"/>
      </left>
      <right style="thin">
        <color rgb="00CDD9D2"/>
      </right>
      <top style="thin">
        <color rgb="00CDD9D2"/>
      </top>
      <bottom style="thin">
        <color rgb="00CDD9D2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164" fontId="8" fillId="3" borderId="1" applyAlignment="1" pivotButton="0" quotePrefix="0" xfId="0">
      <alignment horizontal="right"/>
    </xf>
    <xf numFmtId="165" fontId="8" fillId="3" borderId="1" applyAlignment="1" pivotButton="0" quotePrefix="0" xfId="0">
      <alignment horizontal="right"/>
    </xf>
    <xf numFmtId="164" fontId="9" fillId="0" borderId="0" applyAlignment="1" pivotButton="0" quotePrefix="0" xfId="0">
      <alignment horizontal="right"/>
    </xf>
    <xf numFmtId="166" fontId="8" fillId="3" borderId="1" applyAlignment="1" pivotButton="0" quotePrefix="0" xfId="0">
      <alignment horizontal="right"/>
    </xf>
    <xf numFmtId="167" fontId="8" fillId="3" borderId="1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11" fillId="2" borderId="1" applyAlignment="1" pivotButton="0" quotePrefix="0" xfId="0">
      <alignment horizontal="center" wrapText="1"/>
    </xf>
    <xf numFmtId="0" fontId="8" fillId="3" borderId="1" applyAlignment="1" pivotButton="0" quotePrefix="0" xfId="0">
      <alignment horizontal="right"/>
    </xf>
    <xf numFmtId="164" fontId="10" fillId="0" borderId="0" applyAlignment="1" pivotButton="0" quotePrefix="0" xfId="0">
      <alignment horizontal="right"/>
    </xf>
    <xf numFmtId="164" fontId="9" fillId="4" borderId="0" applyAlignment="1" pivotButton="0" quotePrefix="0" xfId="0">
      <alignment horizontal="right"/>
    </xf>
    <xf numFmtId="0" fontId="8" fillId="3" borderId="1" applyAlignment="1" pivotButton="0" quotePrefix="0" xfId="0">
      <alignment horizontal="left"/>
    </xf>
    <xf numFmtId="164" fontId="12" fillId="0" borderId="0" applyAlignment="1" pivotButton="0" quotePrefix="0" xfId="0">
      <alignment horizontal="right"/>
    </xf>
    <xf numFmtId="0" fontId="11" fillId="2" borderId="1" applyAlignment="1" pivotButton="0" quotePrefix="0" xfId="0">
      <alignment horizontal="center"/>
    </xf>
    <xf numFmtId="165" fontId="12" fillId="0" borderId="0" applyAlignment="1" pivotButton="0" quotePrefix="0" xfId="0">
      <alignment horizontal="right"/>
    </xf>
    <xf numFmtId="0" fontId="13" fillId="0" borderId="0" applyAlignment="1" pivotButton="0" quotePrefix="0" xfId="0">
      <alignment horizontal="right"/>
    </xf>
    <xf numFmtId="164" fontId="14" fillId="5" borderId="1" applyAlignment="1" pivotButton="0" quotePrefix="0" xfId="0">
      <alignment horizontal="right"/>
    </xf>
    <xf numFmtId="0" fontId="9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West Financial Services LLC</t>
        </is>
      </c>
    </row>
    <row r="3">
      <c r="B3" s="2" t="inlineStr">
        <is>
          <t>Landscaping Job Pricing Calculator (Simplified)</t>
        </is>
      </c>
    </row>
    <row r="4">
      <c r="B4" s="3" t="inlineStr">
        <is>
          <t>Price with margin, not markup.</t>
        </is>
      </c>
    </row>
    <row r="7">
      <c r="B7" s="4" t="inlineStr">
        <is>
          <t>HOW TO USE THIS WORKBOOK</t>
        </is>
      </c>
    </row>
    <row r="8">
      <c r="B8" s="5" t="inlineStr">
        <is>
          <t>1. Open the 'My Business Numbers' tab and enter your real costs once. Gold cells are yours to fill in; everything else calculates.</t>
        </is>
      </c>
    </row>
    <row r="9">
      <c r="B9" s="5" t="inlineStr">
        <is>
          <t>2. Open the 'Price a Job' tab for each job. Enter the hours, equipment, and materials, and it prices the job for you.</t>
        </is>
      </c>
    </row>
    <row r="10">
      <c r="B10" s="5" t="inlineStr">
        <is>
          <t>3. The price always uses the margin formula: Price = Cost / (1 - your margin). That covers your costs AND your profit.</t>
        </is>
      </c>
    </row>
    <row r="12">
      <c r="B12" s="4" t="inlineStr">
        <is>
          <t>COLOR LEGEND</t>
        </is>
      </c>
    </row>
    <row r="13">
      <c r="B13" s="6" t="inlineStr">
        <is>
          <t xml:space="preserve">   Gold cell = enter your own number here</t>
        </is>
      </c>
    </row>
    <row r="14">
      <c r="B14" s="5" t="inlineStr">
        <is>
          <t xml:space="preserve">   Black text = calculated automatically, do not type over it</t>
        </is>
      </c>
    </row>
    <row r="15">
      <c r="B15" s="5" t="inlineStr">
        <is>
          <t xml:space="preserve">   Green text = pulled from your 'My Business Numbers' tab</t>
        </is>
      </c>
    </row>
    <row r="17">
      <c r="B17" s="4" t="inlineStr">
        <is>
          <t>WHY MARGIN, NOT MARKUP</t>
        </is>
      </c>
    </row>
    <row r="18">
      <c r="B18" s="5" t="inlineStr">
        <is>
          <t>Markup looks at your cost. Margin looks at your price. Your bills get paid out of your price, so price with margin.</t>
        </is>
      </c>
    </row>
    <row r="19">
      <c r="B19" s="5" t="inlineStr">
        <is>
          <t>Example: a $1,000 job at a 50% margin prices at $1,000 / (1 - 0.50) = $2,000 - and you keep a true $1,000.</t>
        </is>
      </c>
    </row>
    <row r="21">
      <c r="B21" s="7" t="inlineStr">
        <is>
          <t>This workbook is for planning only and is not tax or financial advice. Your numbers stay in this file on your device.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I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2">
      <c r="B2" s="8" t="inlineStr">
        <is>
          <t>MY BUSINESS NUMBERS</t>
        </is>
      </c>
    </row>
    <row r="3">
      <c r="B3" s="7" t="inlineStr">
        <is>
          <t>Enter these once. They flow into every job you price.</t>
        </is>
      </c>
    </row>
    <row r="5">
      <c r="B5" s="4" t="inlineStr">
        <is>
          <t>LABOR - what your crew really costs</t>
        </is>
      </c>
    </row>
    <row r="6">
      <c r="B6" s="5" t="inlineStr">
        <is>
          <t>Average field wage ($/hour)</t>
        </is>
      </c>
      <c r="C6" s="9" t="n">
        <v>20</v>
      </c>
    </row>
    <row r="7">
      <c r="B7" s="5" t="inlineStr">
        <is>
          <t>Labor burden % (taxes, workers comp, benefits)</t>
        </is>
      </c>
      <c r="C7" s="10" t="n">
        <v>0.3</v>
      </c>
    </row>
    <row r="8">
      <c r="B8" s="5" t="inlineStr">
        <is>
          <t>Billable ratio % (billable hours / paid hours)</t>
        </is>
      </c>
      <c r="C8" s="10" t="n">
        <v>0.75</v>
      </c>
    </row>
    <row r="9">
      <c r="B9" s="5" t="inlineStr">
        <is>
          <t>True labor cost per billable hour</t>
        </is>
      </c>
      <c r="C9" s="11">
        <f>C6*(1+C7)/C8</f>
        <v/>
      </c>
      <c r="D9" s="7" t="inlineStr">
        <is>
          <t>You pay the wage in C6; this is what the hour really costs.</t>
        </is>
      </c>
    </row>
    <row r="11">
      <c r="B11" s="4" t="inlineStr">
        <is>
          <t>OVERHEAD - the bills that come no matter what</t>
        </is>
      </c>
    </row>
    <row r="12">
      <c r="B12" s="5" t="inlineStr">
        <is>
          <t>Total annual overhead ($/year)</t>
        </is>
      </c>
      <c r="C12" s="12" t="n">
        <v>30000</v>
      </c>
      <c r="D12" s="7" t="inlineStr">
        <is>
          <t>Rent, insurance, office, trucks, admin, marketing, etc.</t>
        </is>
      </c>
    </row>
    <row r="13">
      <c r="B13" s="5" t="inlineStr">
        <is>
          <t>Billable crew-hours per year</t>
        </is>
      </c>
      <c r="C13" s="13" t="n">
        <v>2700</v>
      </c>
    </row>
    <row r="14">
      <c r="B14" s="5" t="inlineStr">
        <is>
          <t>Overhead per billable hour</t>
        </is>
      </c>
      <c r="C14" s="11">
        <f>IF(C13&gt;0,C12/C13,0)</f>
        <v/>
      </c>
    </row>
    <row r="15">
      <c r="B15" s="5" t="inlineStr">
        <is>
          <t>Annual revenue ($/year)</t>
        </is>
      </c>
      <c r="C15" s="12" t="n">
        <v>250000</v>
      </c>
    </row>
    <row r="16">
      <c r="B16" s="5" t="inlineStr">
        <is>
          <t>Overhead % of revenue</t>
        </is>
      </c>
      <c r="C16" s="14">
        <f>IF(C15&gt;0,C12/C15,0)</f>
        <v/>
      </c>
    </row>
    <row r="18">
      <c r="B18" s="4" t="inlineStr">
        <is>
          <t>TARGET MARGIN - what you keep</t>
        </is>
      </c>
    </row>
    <row r="19">
      <c r="B19" s="5" t="inlineStr">
        <is>
          <t>Profit margin % (after overhead)</t>
        </is>
      </c>
      <c r="C19" s="10" t="n">
        <v>0.15</v>
      </c>
      <c r="D19" s="7" t="inlineStr">
        <is>
          <t>The slice of the price you keep. Typical: 15%.</t>
        </is>
      </c>
    </row>
    <row r="21">
      <c r="B21" s="4" t="inlineStr">
        <is>
          <t>EQUIPMENT - cost per hour (optional)</t>
        </is>
      </c>
    </row>
    <row r="22">
      <c r="B22" s="15" t="inlineStr">
        <is>
          <t>Machine</t>
        </is>
      </c>
      <c r="C22" s="15" t="inlineStr">
        <is>
          <t>Purchase $</t>
        </is>
      </c>
      <c r="D22" s="15" t="inlineStr">
        <is>
          <t>Years</t>
        </is>
      </c>
      <c r="E22" s="15" t="inlineStr">
        <is>
          <t>Salvage $</t>
        </is>
      </c>
      <c r="F22" s="15" t="inlineStr">
        <is>
          <t>Fuel $/yr</t>
        </is>
      </c>
      <c r="G22" s="15" t="inlineStr">
        <is>
          <t>Repairs $/yr</t>
        </is>
      </c>
      <c r="H22" s="15" t="inlineStr">
        <is>
          <t>Hours/yr</t>
        </is>
      </c>
      <c r="I22" s="15" t="inlineStr">
        <is>
          <t>Cost $/hr</t>
        </is>
      </c>
    </row>
    <row r="23">
      <c r="B23" s="16" t="inlineStr">
        <is>
          <t>60-inch mower</t>
        </is>
      </c>
      <c r="C23" s="12" t="n">
        <v>9000</v>
      </c>
      <c r="D23" s="16" t="n">
        <v>5</v>
      </c>
      <c r="E23" s="12" t="n">
        <v>900</v>
      </c>
      <c r="F23" s="12" t="n">
        <v>1200</v>
      </c>
      <c r="G23" s="12" t="n">
        <v>900</v>
      </c>
      <c r="H23" s="13" t="n">
        <v>600</v>
      </c>
      <c r="I23" s="17">
        <f>IF(H23&gt;0,((C23-E23)/D23+F23+G23)/H23,0)</f>
        <v/>
      </c>
    </row>
    <row r="24">
      <c r="B24" s="16" t="n"/>
      <c r="C24" s="12" t="n"/>
      <c r="D24" s="16" t="n"/>
      <c r="E24" s="12" t="n"/>
      <c r="F24" s="12" t="n"/>
      <c r="G24" s="12" t="n"/>
      <c r="H24" s="13" t="n"/>
      <c r="I24" s="17">
        <f>IF(H24&gt;0,((C24-E24)/D24+F24+G24)/H24,0)</f>
        <v/>
      </c>
    </row>
    <row r="25">
      <c r="B25" s="16" t="n"/>
      <c r="C25" s="12" t="n"/>
      <c r="D25" s="16" t="n"/>
      <c r="E25" s="12" t="n"/>
      <c r="F25" s="12" t="n"/>
      <c r="G25" s="12" t="n"/>
      <c r="H25" s="13" t="n"/>
      <c r="I25" s="17">
        <f>IF(H25&gt;0,((C25-E25)/D25+F25+G25)/H25,0)</f>
        <v/>
      </c>
    </row>
    <row r="26">
      <c r="B26" s="16" t="n"/>
      <c r="C26" s="12" t="n"/>
      <c r="D26" s="16" t="n"/>
      <c r="E26" s="12" t="n"/>
      <c r="F26" s="12" t="n"/>
      <c r="G26" s="12" t="n"/>
      <c r="H26" s="13" t="n"/>
      <c r="I26" s="17">
        <f>IF(H26&gt;0,((C26-E26)/D26+F26+G26)/H26,0)</f>
        <v/>
      </c>
    </row>
    <row r="27">
      <c r="B27" s="16" t="n"/>
      <c r="C27" s="12" t="n"/>
      <c r="D27" s="16" t="n"/>
      <c r="E27" s="12" t="n"/>
      <c r="F27" s="12" t="n"/>
      <c r="G27" s="12" t="n"/>
      <c r="H27" s="13" t="n"/>
      <c r="I27" s="17">
        <f>IF(H27&gt;0,((C27-E27)/D27+F27+G27)/H27,0)</f>
        <v/>
      </c>
    </row>
    <row r="28">
      <c r="B28" s="7" t="inlineStr">
        <is>
          <t>Cost/hr = ((Purchase - Salvage) / Years + Fuel + Repairs) / Hours. Row 23 shows an example - change or clear it.</t>
        </is>
      </c>
    </row>
    <row r="31">
      <c r="B31" s="4" t="inlineStr">
        <is>
          <t>YOUR KEY NUMBERS</t>
        </is>
      </c>
    </row>
    <row r="32">
      <c r="B32" s="5" t="inlineStr">
        <is>
          <t>Loaded rate per worker-hour (labor + overhead)</t>
        </is>
      </c>
      <c r="C32" s="18">
        <f>C9+C14</f>
        <v/>
      </c>
    </row>
    <row r="33">
      <c r="B33" s="5" t="inlineStr">
        <is>
          <t>Minimum visit price (0.75 hr drive + setup)</t>
        </is>
      </c>
      <c r="C33" s="18">
        <f>C32*0.75/(1-C19)</f>
        <v/>
      </c>
      <c r="D33" s="7" t="inlineStr">
        <is>
          <t>With drive time and setup, never take a visit under this.</t>
        </is>
      </c>
    </row>
  </sheetData>
  <mergeCells count="1">
    <mergeCell ref="B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4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16" customWidth="1" min="3" max="3"/>
    <col width="14" customWidth="1" min="4" max="4"/>
    <col width="30" customWidth="1" min="5" max="5"/>
  </cols>
  <sheetData>
    <row r="2">
      <c r="B2" s="8" t="inlineStr">
        <is>
          <t>PRICE A JOB</t>
        </is>
      </c>
    </row>
    <row r="4">
      <c r="B4" s="5" t="inlineStr">
        <is>
          <t>Job name</t>
        </is>
      </c>
      <c r="C4" s="19" t="inlineStr">
        <is>
          <t>Smith backyard cleanup</t>
        </is>
      </c>
    </row>
    <row r="5">
      <c r="B5" s="5" t="inlineStr">
        <is>
          <t>Customer (optional)</t>
        </is>
      </c>
      <c r="C5" s="19" t="inlineStr"/>
    </row>
    <row r="7">
      <c r="B7" s="4" t="inlineStr">
        <is>
          <t>CREW &amp; TIME</t>
        </is>
      </c>
    </row>
    <row r="8">
      <c r="B8" s="5" t="inlineStr">
        <is>
          <t>Workers on the job</t>
        </is>
      </c>
      <c r="C8" s="13" t="n">
        <v>2</v>
      </c>
    </row>
    <row r="9">
      <c r="B9" s="5" t="inlineStr">
        <is>
          <t>Crew-hours (whole crew, start to finish)</t>
        </is>
      </c>
      <c r="C9" s="13" t="n">
        <v>8</v>
      </c>
    </row>
    <row r="10">
      <c r="B10" s="5" t="inlineStr">
        <is>
          <t>Labor cost per worker-hour</t>
        </is>
      </c>
      <c r="C10" s="20">
        <f>'My Business Numbers'!C9</f>
        <v/>
      </c>
      <c r="E10" s="7" t="inlineStr">
        <is>
          <t>From your setup. Type a number here to override.</t>
        </is>
      </c>
    </row>
    <row r="11">
      <c r="B11" s="5" t="inlineStr">
        <is>
          <t>Labor cost</t>
        </is>
      </c>
      <c r="C11" s="17">
        <f>C8*C10*C9</f>
        <v/>
      </c>
    </row>
    <row r="13">
      <c r="B13" s="4" t="inlineStr">
        <is>
          <t>EQUIPMENT ON THIS JOB</t>
        </is>
      </c>
    </row>
    <row r="14">
      <c r="B14" s="21" t="inlineStr">
        <is>
          <t>Machine / description</t>
        </is>
      </c>
      <c r="C14" s="21" t="inlineStr">
        <is>
          <t>$ per hour</t>
        </is>
      </c>
      <c r="D14" s="21" t="inlineStr">
        <is>
          <t>Hours</t>
        </is>
      </c>
      <c r="E14" s="21" t="inlineStr">
        <is>
          <t>Cost</t>
        </is>
      </c>
    </row>
    <row r="15">
      <c r="B15" s="19" t="inlineStr">
        <is>
          <t>60-inch mower</t>
        </is>
      </c>
      <c r="C15" s="9" t="n">
        <v>12</v>
      </c>
      <c r="D15" s="13" t="n">
        <v>8</v>
      </c>
      <c r="E15" s="17">
        <f>IF(AND(C15&lt;&gt;"",D15&lt;&gt;""),C15*D15,0)</f>
        <v/>
      </c>
    </row>
    <row r="16">
      <c r="B16" s="19" t="inlineStr"/>
      <c r="C16" s="9" t="n"/>
      <c r="D16" s="13" t="n"/>
      <c r="E16" s="17">
        <f>IF(AND(C16&lt;&gt;"",D16&lt;&gt;""),C16*D16,0)</f>
        <v/>
      </c>
    </row>
    <row r="17">
      <c r="B17" s="19" t="inlineStr"/>
      <c r="C17" s="9" t="n"/>
      <c r="D17" s="13" t="n"/>
      <c r="E17" s="17">
        <f>IF(AND(C17&lt;&gt;"",D17&lt;&gt;""),C17*D17,0)</f>
        <v/>
      </c>
    </row>
    <row r="18">
      <c r="B18" s="5" t="inlineStr">
        <is>
          <t>Equipment cost</t>
        </is>
      </c>
      <c r="E18" s="11">
        <f>SUM(E15:E17)</f>
        <v/>
      </c>
    </row>
    <row r="20">
      <c r="B20" s="4" t="inlineStr">
        <is>
          <t>OVERHEAD &amp; OTHER COSTS</t>
        </is>
      </c>
    </row>
    <row r="21">
      <c r="B21" s="5" t="inlineStr">
        <is>
          <t>Overhead this job carries</t>
        </is>
      </c>
      <c r="C21" s="20">
        <f>'My Business Numbers'!C14*C9</f>
        <v/>
      </c>
      <c r="E21" s="7" t="inlineStr">
        <is>
          <t>Overhead per hour x crew-hours.</t>
        </is>
      </c>
    </row>
    <row r="22">
      <c r="B22" s="5" t="inlineStr">
        <is>
          <t>Materials ($)</t>
        </is>
      </c>
      <c r="C22" s="12" t="n">
        <v>100</v>
      </c>
    </row>
    <row r="23">
      <c r="B23" s="5" t="inlineStr">
        <is>
          <t>Subcontractors ($)</t>
        </is>
      </c>
      <c r="C23" s="12" t="n">
        <v>0</v>
      </c>
    </row>
    <row r="24">
      <c r="B24" s="5" t="inlineStr">
        <is>
          <t>Other costs - dump, permits, misc ($)</t>
        </is>
      </c>
      <c r="C24" s="12" t="n">
        <v>20</v>
      </c>
    </row>
    <row r="26">
      <c r="B26" s="4" t="inlineStr">
        <is>
          <t>YOUR MARGIN</t>
        </is>
      </c>
    </row>
    <row r="27">
      <c r="B27" s="5" t="inlineStr">
        <is>
          <t>Profit margin % for this job</t>
        </is>
      </c>
      <c r="C27" s="22">
        <f>'My Business Numbers'!C19</f>
        <v/>
      </c>
      <c r="E27" s="7" t="inlineStr">
        <is>
          <t>From your setup. Type a number here to override.</t>
        </is>
      </c>
    </row>
    <row r="28">
      <c r="B28" s="5" t="inlineStr">
        <is>
          <t>Margin check</t>
        </is>
      </c>
      <c r="C28" s="23">
        <f>IF(C27&gt;=0.95,"Too high - lower it","OK")</f>
        <v/>
      </c>
    </row>
    <row r="30">
      <c r="B30" s="4" t="inlineStr">
        <is>
          <t>YOUR PRICE</t>
        </is>
      </c>
    </row>
    <row r="31">
      <c r="B31" s="5" t="inlineStr">
        <is>
          <t>Total job cost</t>
        </is>
      </c>
      <c r="C31" s="11">
        <f>C11+E18+C21+C22+C23+C24</f>
        <v/>
      </c>
    </row>
    <row r="32">
      <c r="B32" s="5" t="inlineStr">
        <is>
          <t>Break-even rate per hour</t>
        </is>
      </c>
      <c r="C32" s="17">
        <f>IF(C9&gt;0,(C11+E18+C21)/C9,0)</f>
        <v/>
      </c>
      <c r="E32" s="7" t="inlineStr">
        <is>
          <t>Below this hourly rate, you're paying to work.</t>
        </is>
      </c>
    </row>
    <row r="33">
      <c r="B33" s="4" t="inlineStr">
        <is>
          <t>YOUR PRICE  (Cost / (1 - margin))</t>
        </is>
      </c>
      <c r="C33" s="24">
        <f>IF(C27&lt;1,C31/(1-C27),0)</f>
        <v/>
      </c>
    </row>
    <row r="34">
      <c r="B34" s="5" t="inlineStr">
        <is>
          <t>Profit (what you keep)</t>
        </is>
      </c>
      <c r="C34" s="11">
        <f>C33-C31</f>
        <v/>
      </c>
    </row>
    <row r="35">
      <c r="B35" s="5" t="inlineStr">
        <is>
          <t>Effective margin</t>
        </is>
      </c>
      <c r="C35" s="14">
        <f>IF(C33&gt;0,C34/C33,0)</f>
        <v/>
      </c>
    </row>
    <row r="36">
      <c r="B36" s="5" t="inlineStr">
        <is>
          <t>Below your minimum visit price?</t>
        </is>
      </c>
      <c r="C36" s="25">
        <f>IF(AND(C33&gt;0,C33&lt;'My Business Numbers'!C33),"YES - too low","No")</f>
        <v/>
      </c>
    </row>
    <row r="38">
      <c r="B38" s="4" t="inlineStr">
        <is>
          <t>RECURRING WORK (optional)</t>
        </is>
      </c>
    </row>
    <row r="39">
      <c r="B39" s="5" t="inlineStr">
        <is>
          <t>Visits per year (weekly = 42, biweekly = 21)</t>
        </is>
      </c>
      <c r="C39" s="13" t="n">
        <v>42</v>
      </c>
    </row>
    <row r="40">
      <c r="B40" s="5" t="inlineStr">
        <is>
          <t>Monthly price</t>
        </is>
      </c>
      <c r="C40" s="17">
        <f>C33*C39/12</f>
        <v/>
      </c>
    </row>
    <row r="41">
      <c r="B41" s="5" t="inlineStr">
        <is>
          <t>Annual contract price</t>
        </is>
      </c>
      <c r="C41" s="26">
        <f>C33*C39</f>
        <v/>
      </c>
    </row>
    <row r="43">
      <c r="B43" s="4" t="inlineStr">
        <is>
          <t>WHAT IF I CHARGE A DIFFERENT PRICE?</t>
        </is>
      </c>
    </row>
    <row r="44">
      <c r="B44" s="5" t="inlineStr">
        <is>
          <t>Test a price ($)</t>
        </is>
      </c>
      <c r="C44" s="12" t="inlineStr"/>
    </row>
    <row r="45">
      <c r="B45" s="5" t="inlineStr">
        <is>
          <t>Profit at that price</t>
        </is>
      </c>
      <c r="C45" s="17">
        <f>IF(C44&gt;0,C44-C31,0)</f>
        <v/>
      </c>
    </row>
    <row r="46">
      <c r="B46" s="5" t="inlineStr">
        <is>
          <t>Margin at that price</t>
        </is>
      </c>
      <c r="C46" s="14">
        <f>IF(C44&gt;0,(C44-C31)/C44,0)</f>
        <v/>
      </c>
    </row>
    <row r="48">
      <c r="B48" s="7" t="inlineStr">
        <is>
          <t>This tool is for planning only and is not tax or financial advice.</t>
        </is>
      </c>
    </row>
  </sheetData>
  <mergeCells count="1"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2026-08-30T13:53:59Z</dcterms:created>
  <dcterms:modified xsi:type="dcterms:W3CDTF">2026-08-30T13:53:59Z</dcterms:modified>
</cp:coreProperties>
</file>